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inaba/Desktop/"/>
    </mc:Choice>
  </mc:AlternateContent>
  <xr:revisionPtr revIDLastSave="0" documentId="13_ncr:1_{7C484B23-750F-BD49-9981-F64E3A932D9D}" xr6:coauthVersionLast="47" xr6:coauthVersionMax="47" xr10:uidLastSave="{00000000-0000-0000-0000-000000000000}"/>
  <bookViews>
    <workbookView xWindow="27980" yWindow="14380" windowWidth="39520" windowHeight="26320" xr2:uid="{A11D0F8E-AAFE-6D4F-8C25-27DAB3593D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1" l="1"/>
  <c r="Y6" i="1"/>
  <c r="X15" i="1"/>
  <c r="Z15" i="1" s="1"/>
  <c r="X14" i="1"/>
  <c r="Z14" i="1" s="1"/>
  <c r="X8" i="1"/>
  <c r="Z8" i="1" s="1"/>
  <c r="X7" i="1"/>
  <c r="Z7" i="1" s="1"/>
  <c r="X6" i="1"/>
  <c r="J5" i="1"/>
  <c r="R5" i="1" s="1"/>
  <c r="R12" i="1"/>
  <c r="X12" i="1" s="1"/>
  <c r="R9" i="1"/>
  <c r="X9" i="1" s="1"/>
  <c r="M20" i="1"/>
  <c r="L20" i="1"/>
  <c r="K20" i="1"/>
  <c r="S20" i="1" s="1"/>
  <c r="M18" i="1"/>
  <c r="L18" i="1"/>
  <c r="K18" i="1"/>
  <c r="M16" i="1"/>
  <c r="L16" i="1"/>
  <c r="K16" i="1"/>
  <c r="M14" i="1"/>
  <c r="L14" i="1"/>
  <c r="K14" i="1"/>
  <c r="M13" i="1"/>
  <c r="L13" i="1"/>
  <c r="K13" i="1"/>
  <c r="M11" i="1"/>
  <c r="L11" i="1"/>
  <c r="K11" i="1"/>
  <c r="S11" i="1" s="1"/>
  <c r="M10" i="1"/>
  <c r="L10" i="1"/>
  <c r="K10" i="1"/>
  <c r="S10" i="1" s="1"/>
  <c r="M9" i="1"/>
  <c r="L9" i="1"/>
  <c r="K9" i="1"/>
  <c r="M8" i="1"/>
  <c r="L8" i="1"/>
  <c r="K8" i="1"/>
  <c r="M7" i="1"/>
  <c r="L7" i="1"/>
  <c r="K7" i="1"/>
  <c r="M6" i="1"/>
  <c r="L6" i="1"/>
  <c r="K6" i="1"/>
  <c r="N4" i="1"/>
  <c r="M4" i="1"/>
  <c r="L4" i="1"/>
  <c r="K4" i="1"/>
  <c r="H4" i="1"/>
  <c r="P13" i="1" s="1"/>
  <c r="G4" i="1"/>
  <c r="O8" i="1" s="1"/>
  <c r="F4" i="1"/>
  <c r="N11" i="1" s="1"/>
  <c r="N3" i="1"/>
  <c r="T3" i="1" s="1"/>
  <c r="T5" i="1" s="1"/>
  <c r="K3" i="1"/>
  <c r="S3" i="1" s="1"/>
  <c r="S5" i="1" s="1"/>
  <c r="J20" i="1"/>
  <c r="J19" i="1"/>
  <c r="R19" i="1" s="1"/>
  <c r="J18" i="1"/>
  <c r="R18" i="1" s="1"/>
  <c r="J17" i="1"/>
  <c r="R17" i="1" s="1"/>
  <c r="J16" i="1"/>
  <c r="R16" i="1" s="1"/>
  <c r="J15" i="1"/>
  <c r="R15" i="1" s="1"/>
  <c r="J14" i="1"/>
  <c r="R14" i="1" s="1"/>
  <c r="J13" i="1"/>
  <c r="R13" i="1" s="1"/>
  <c r="X13" i="1" s="1"/>
  <c r="J12" i="1"/>
  <c r="J11" i="1"/>
  <c r="R11" i="1" s="1"/>
  <c r="X11" i="1" s="1"/>
  <c r="J10" i="1"/>
  <c r="R10" i="1" s="1"/>
  <c r="X10" i="1" s="1"/>
  <c r="J9" i="1"/>
  <c r="J8" i="1"/>
  <c r="R8" i="1" s="1"/>
  <c r="J7" i="1"/>
  <c r="R7" i="1" s="1"/>
  <c r="J6" i="1"/>
  <c r="R6" i="1" s="1"/>
  <c r="P5" i="1"/>
  <c r="O5" i="1"/>
  <c r="N5" i="1"/>
  <c r="M5" i="1"/>
  <c r="L5" i="1"/>
  <c r="K5" i="1"/>
  <c r="Z10" i="1" l="1"/>
  <c r="Y10" i="1"/>
  <c r="Z11" i="1"/>
  <c r="Y11" i="1"/>
  <c r="Z13" i="1"/>
  <c r="Y13" i="1"/>
  <c r="Z9" i="1"/>
  <c r="Y9" i="1"/>
  <c r="Z12" i="1"/>
  <c r="Y12" i="1"/>
  <c r="Y14" i="1"/>
  <c r="O11" i="1"/>
  <c r="T11" i="1" s="1"/>
  <c r="Y8" i="1"/>
  <c r="P11" i="1"/>
  <c r="Y7" i="1"/>
  <c r="Y15" i="1"/>
  <c r="O17" i="1"/>
  <c r="O6" i="1"/>
  <c r="P6" i="1"/>
  <c r="N12" i="1"/>
  <c r="O12" i="1"/>
  <c r="S14" i="1"/>
  <c r="N7" i="1"/>
  <c r="N6" i="1"/>
  <c r="T6" i="1" s="1"/>
  <c r="S8" i="1"/>
  <c r="P9" i="1"/>
  <c r="S9" i="1"/>
  <c r="O19" i="1"/>
  <c r="P8" i="1"/>
  <c r="S6" i="1"/>
  <c r="S13" i="1"/>
  <c r="S16" i="1"/>
  <c r="P19" i="1"/>
  <c r="N9" i="1"/>
  <c r="S7" i="1"/>
  <c r="S18" i="1"/>
  <c r="N17" i="1"/>
  <c r="O9" i="1"/>
  <c r="O4" i="1"/>
  <c r="P17" i="1"/>
  <c r="O7" i="1"/>
  <c r="N10" i="1"/>
  <c r="P12" i="1"/>
  <c r="P4" i="1"/>
  <c r="N15" i="1"/>
  <c r="P7" i="1"/>
  <c r="O10" i="1"/>
  <c r="N13" i="1"/>
  <c r="O15" i="1"/>
  <c r="N8" i="1"/>
  <c r="P10" i="1"/>
  <c r="O13" i="1"/>
  <c r="N19" i="1"/>
  <c r="T19" i="1" s="1"/>
  <c r="P15" i="1"/>
  <c r="T12" i="1" l="1"/>
  <c r="T8" i="1"/>
  <c r="T7" i="1"/>
  <c r="T9" i="1"/>
  <c r="T17" i="1"/>
  <c r="T10" i="1"/>
  <c r="T13" i="1"/>
  <c r="T15" i="1"/>
</calcChain>
</file>

<file path=xl/sharedStrings.xml><?xml version="1.0" encoding="utf-8"?>
<sst xmlns="http://schemas.openxmlformats.org/spreadsheetml/2006/main" count="19" uniqueCount="19">
  <si>
    <t>T25-2</t>
    <phoneticPr fontId="1"/>
  </si>
  <si>
    <t>T25-6</t>
    <phoneticPr fontId="1"/>
  </si>
  <si>
    <t>2-10</t>
    <phoneticPr fontId="1"/>
  </si>
  <si>
    <t>2-47</t>
    <phoneticPr fontId="1"/>
  </si>
  <si>
    <t>2-220</t>
    <phoneticPr fontId="1"/>
  </si>
  <si>
    <t>6-10</t>
    <phoneticPr fontId="1"/>
  </si>
  <si>
    <t>6-47</t>
    <phoneticPr fontId="1"/>
  </si>
  <si>
    <t>6-220</t>
    <phoneticPr fontId="1"/>
  </si>
  <si>
    <t>n</t>
    <phoneticPr fontId="1"/>
  </si>
  <si>
    <t>生データ</t>
    <rPh sb="0" eb="1">
      <t xml:space="preserve">ナマデータ </t>
    </rPh>
    <phoneticPr fontId="1"/>
  </si>
  <si>
    <t>インダクタンスを計算</t>
    <rPh sb="8" eb="10">
      <t xml:space="preserve">ケイサン </t>
    </rPh>
    <phoneticPr fontId="1"/>
  </si>
  <si>
    <t>中央値を選択</t>
    <rPh sb="0" eb="3">
      <t xml:space="preserve">チュウオウチ </t>
    </rPh>
    <rPh sb="4" eb="6">
      <t xml:space="preserve">センタク </t>
    </rPh>
    <phoneticPr fontId="1"/>
  </si>
  <si>
    <t>220pは誤差が大きいのかも</t>
    <rPh sb="5" eb="7">
      <t xml:space="preserve">ゴサ </t>
    </rPh>
    <rPh sb="8" eb="9">
      <t xml:space="preserve">オオキイ </t>
    </rPh>
    <phoneticPr fontId="1"/>
  </si>
  <si>
    <t>y = 3.3611x2 + 4.2731x + 13.041</t>
    <phoneticPr fontId="1"/>
  </si>
  <si>
    <t>y = 2.5629x2 + 6.3552x + 6.8755</t>
    <phoneticPr fontId="1"/>
  </si>
  <si>
    <t>インダクタンスの目安</t>
    <rPh sb="8" eb="10">
      <t xml:space="preserve">メヤス </t>
    </rPh>
    <phoneticPr fontId="1"/>
  </si>
  <si>
    <t>近似式から計算</t>
    <rPh sb="0" eb="3">
      <t xml:space="preserve">キンジシキ </t>
    </rPh>
    <rPh sb="5" eb="7">
      <t xml:space="preserve">ケイサン </t>
    </rPh>
    <phoneticPr fontId="1"/>
  </si>
  <si>
    <t>測定状態</t>
    <rPh sb="0" eb="2">
      <t xml:space="preserve">ソクテイ </t>
    </rPh>
    <rPh sb="2" eb="4">
      <t xml:space="preserve">ジョウタイ </t>
    </rPh>
    <phoneticPr fontId="1"/>
  </si>
  <si>
    <t>FCZ基板をカット、そこにLC回路を組んで同軸でVNAに接続</t>
    <rPh sb="3" eb="5">
      <t xml:space="preserve">キバン </t>
    </rPh>
    <rPh sb="15" eb="17">
      <t xml:space="preserve">カイロ </t>
    </rPh>
    <rPh sb="18" eb="19">
      <t xml:space="preserve">クンデ </t>
    </rPh>
    <rPh sb="21" eb="23">
      <t xml:space="preserve">ドウジク </t>
    </rPh>
    <rPh sb="28" eb="30">
      <t xml:space="preserve">セツゾク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</si>
</sst>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quotePrefix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2-10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Sheet1!$B$6:$B$20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Sheet1!$C$6:$C$20</c:f>
              <c:numCache>
                <c:formatCode>General</c:formatCode>
                <c:ptCount val="15"/>
                <c:pt idx="0">
                  <c:v>220</c:v>
                </c:pt>
                <c:pt idx="1">
                  <c:v>184</c:v>
                </c:pt>
                <c:pt idx="2">
                  <c:v>158</c:v>
                </c:pt>
                <c:pt idx="3">
                  <c:v>135</c:v>
                </c:pt>
                <c:pt idx="4">
                  <c:v>120</c:v>
                </c:pt>
                <c:pt idx="5">
                  <c:v>105</c:v>
                </c:pt>
                <c:pt idx="7">
                  <c:v>88</c:v>
                </c:pt>
                <c:pt idx="8">
                  <c:v>81</c:v>
                </c:pt>
                <c:pt idx="10">
                  <c:v>69</c:v>
                </c:pt>
                <c:pt idx="12">
                  <c:v>60</c:v>
                </c:pt>
                <c:pt idx="14">
                  <c:v>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FE-044C-B61C-BABD833DEA15}"/>
            </c:ext>
          </c:extLst>
        </c:ser>
        <c:ser>
          <c:idx val="1"/>
          <c:order val="1"/>
          <c:tx>
            <c:strRef>
              <c:f>Sheet1!$D$5</c:f>
              <c:strCache>
                <c:ptCount val="1"/>
                <c:pt idx="0">
                  <c:v>2-47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Sheet1!$B$6:$B$20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Sheet1!$D$6:$D$20</c:f>
              <c:numCache>
                <c:formatCode>General</c:formatCode>
                <c:ptCount val="15"/>
                <c:pt idx="0">
                  <c:v>101</c:v>
                </c:pt>
                <c:pt idx="1">
                  <c:v>84</c:v>
                </c:pt>
                <c:pt idx="2">
                  <c:v>72</c:v>
                </c:pt>
                <c:pt idx="3">
                  <c:v>63</c:v>
                </c:pt>
                <c:pt idx="4">
                  <c:v>55</c:v>
                </c:pt>
                <c:pt idx="5">
                  <c:v>49</c:v>
                </c:pt>
                <c:pt idx="7">
                  <c:v>40</c:v>
                </c:pt>
                <c:pt idx="8">
                  <c:v>37</c:v>
                </c:pt>
                <c:pt idx="10">
                  <c:v>32</c:v>
                </c:pt>
                <c:pt idx="12">
                  <c:v>28</c:v>
                </c:pt>
                <c:pt idx="14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FE-044C-B61C-BABD833DEA15}"/>
            </c:ext>
          </c:extLst>
        </c:ser>
        <c:ser>
          <c:idx val="2"/>
          <c:order val="2"/>
          <c:tx>
            <c:strRef>
              <c:f>Sheet1!$E$5</c:f>
              <c:strCache>
                <c:ptCount val="1"/>
                <c:pt idx="0">
                  <c:v>2-220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Sheet1!$B$6:$B$20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Sheet1!$E$6:$E$20</c:f>
              <c:numCache>
                <c:formatCode>General</c:formatCode>
                <c:ptCount val="15"/>
                <c:pt idx="0">
                  <c:v>50</c:v>
                </c:pt>
                <c:pt idx="1">
                  <c:v>42</c:v>
                </c:pt>
                <c:pt idx="2">
                  <c:v>36</c:v>
                </c:pt>
                <c:pt idx="3">
                  <c:v>31</c:v>
                </c:pt>
                <c:pt idx="4">
                  <c:v>27</c:v>
                </c:pt>
                <c:pt idx="5">
                  <c:v>26</c:v>
                </c:pt>
                <c:pt idx="7">
                  <c:v>20</c:v>
                </c:pt>
                <c:pt idx="8">
                  <c:v>18</c:v>
                </c:pt>
                <c:pt idx="10">
                  <c:v>16</c:v>
                </c:pt>
                <c:pt idx="12">
                  <c:v>14</c:v>
                </c:pt>
                <c:pt idx="14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FE-044C-B61C-BABD833DEA15}"/>
            </c:ext>
          </c:extLst>
        </c:ser>
        <c:ser>
          <c:idx val="3"/>
          <c:order val="3"/>
          <c:tx>
            <c:strRef>
              <c:f>Sheet1!$F$5</c:f>
              <c:strCache>
                <c:ptCount val="1"/>
                <c:pt idx="0">
                  <c:v>6-10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Sheet1!$B$6:$B$20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Sheet1!$F$6:$F$20</c:f>
              <c:numCache>
                <c:formatCode>General</c:formatCode>
                <c:ptCount val="15"/>
                <c:pt idx="0">
                  <c:v>207</c:v>
                </c:pt>
                <c:pt idx="1">
                  <c:v>173</c:v>
                </c:pt>
                <c:pt idx="2">
                  <c:v>146</c:v>
                </c:pt>
                <c:pt idx="3">
                  <c:v>127</c:v>
                </c:pt>
                <c:pt idx="4">
                  <c:v>110</c:v>
                </c:pt>
                <c:pt idx="5">
                  <c:v>97</c:v>
                </c:pt>
                <c:pt idx="6">
                  <c:v>88</c:v>
                </c:pt>
                <c:pt idx="7">
                  <c:v>80</c:v>
                </c:pt>
                <c:pt idx="9">
                  <c:v>68</c:v>
                </c:pt>
                <c:pt idx="11">
                  <c:v>58</c:v>
                </c:pt>
                <c:pt idx="13">
                  <c:v>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FE-044C-B61C-BABD833DEA15}"/>
            </c:ext>
          </c:extLst>
        </c:ser>
        <c:ser>
          <c:idx val="4"/>
          <c:order val="4"/>
          <c:tx>
            <c:strRef>
              <c:f>Sheet1!$G$5</c:f>
              <c:strCache>
                <c:ptCount val="1"/>
                <c:pt idx="0">
                  <c:v>6-47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Sheet1!$B$6:$B$20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Sheet1!$G$6:$G$20</c:f>
              <c:numCache>
                <c:formatCode>General</c:formatCode>
                <c:ptCount val="15"/>
                <c:pt idx="0">
                  <c:v>95</c:v>
                </c:pt>
                <c:pt idx="1">
                  <c:v>79</c:v>
                </c:pt>
                <c:pt idx="2">
                  <c:v>67</c:v>
                </c:pt>
                <c:pt idx="3">
                  <c:v>58</c:v>
                </c:pt>
                <c:pt idx="4">
                  <c:v>51</c:v>
                </c:pt>
                <c:pt idx="5">
                  <c:v>45</c:v>
                </c:pt>
                <c:pt idx="6">
                  <c:v>41</c:v>
                </c:pt>
                <c:pt idx="7">
                  <c:v>37</c:v>
                </c:pt>
                <c:pt idx="9">
                  <c:v>31</c:v>
                </c:pt>
                <c:pt idx="11">
                  <c:v>27</c:v>
                </c:pt>
                <c:pt idx="13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FE-044C-B61C-BABD833DEA15}"/>
            </c:ext>
          </c:extLst>
        </c:ser>
        <c:ser>
          <c:idx val="5"/>
          <c:order val="5"/>
          <c:tx>
            <c:strRef>
              <c:f>Sheet1!$H$5</c:f>
              <c:strCache>
                <c:ptCount val="1"/>
                <c:pt idx="0">
                  <c:v>6-220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Sheet1!$B$6:$B$20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Sheet1!$H$6:$H$20</c:f>
              <c:numCache>
                <c:formatCode>General</c:formatCode>
                <c:ptCount val="15"/>
                <c:pt idx="0">
                  <c:v>47</c:v>
                </c:pt>
                <c:pt idx="1">
                  <c:v>39</c:v>
                </c:pt>
                <c:pt idx="2">
                  <c:v>33</c:v>
                </c:pt>
                <c:pt idx="3">
                  <c:v>29</c:v>
                </c:pt>
                <c:pt idx="4">
                  <c:v>25</c:v>
                </c:pt>
                <c:pt idx="5">
                  <c:v>22</c:v>
                </c:pt>
                <c:pt idx="6">
                  <c:v>20</c:v>
                </c:pt>
                <c:pt idx="7">
                  <c:v>18</c:v>
                </c:pt>
                <c:pt idx="9">
                  <c:v>15</c:v>
                </c:pt>
                <c:pt idx="11">
                  <c:v>13</c:v>
                </c:pt>
                <c:pt idx="13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FE-044C-B61C-BABD833D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879328"/>
        <c:axId val="457682543"/>
      </c:scatterChart>
      <c:valAx>
        <c:axId val="167787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7682543"/>
        <c:crosses val="autoZero"/>
        <c:crossBetween val="midCat"/>
      </c:valAx>
      <c:valAx>
        <c:axId val="457682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7879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Sheet1!$K$5</c:f>
              <c:strCache>
                <c:ptCount val="1"/>
                <c:pt idx="0">
                  <c:v>2-10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58902290676447"/>
                  <c:y val="-7.390298872813291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Sheet1!$J$6:$J$20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Sheet1!$K$6:$K$20</c:f>
              <c:numCache>
                <c:formatCode>0_ </c:formatCode>
                <c:ptCount val="15"/>
                <c:pt idx="0">
                  <c:v>52.335322129306704</c:v>
                </c:pt>
                <c:pt idx="1">
                  <c:v>74.817745482586389</c:v>
                </c:pt>
                <c:pt idx="2">
                  <c:v>101.46729654936885</c:v>
                </c:pt>
                <c:pt idx="3">
                  <c:v>138.98653448880356</c:v>
                </c:pt>
                <c:pt idx="4">
                  <c:v>175.90483271239202</c:v>
                </c:pt>
                <c:pt idx="5">
                  <c:v>229.75325088965482</c:v>
                </c:pt>
                <c:pt idx="7">
                  <c:v>327.09576330816697</c:v>
                </c:pt>
                <c:pt idx="8">
                  <c:v>386.07370691334313</c:v>
                </c:pt>
                <c:pt idx="10">
                  <c:v>532.03730120950308</c:v>
                </c:pt>
                <c:pt idx="12">
                  <c:v>703.61933084956809</c:v>
                </c:pt>
                <c:pt idx="14">
                  <c:v>936.77129846835953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19-7749-97FC-3BCF2A1738FF}"/>
            </c:ext>
          </c:extLst>
        </c:ser>
        <c:ser>
          <c:idx val="1"/>
          <c:order val="1"/>
          <c:tx>
            <c:strRef>
              <c:f>Sheet1!$L$5</c:f>
              <c:strCache>
                <c:ptCount val="1"/>
                <c:pt idx="0">
                  <c:v>2-47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5319202150062471"/>
                  <c:y val="0.1080898103321282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Sheet1!$J$6:$J$20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Sheet1!$L$6:$L$20</c:f>
              <c:numCache>
                <c:formatCode>0_ </c:formatCode>
                <c:ptCount val="15"/>
                <c:pt idx="0">
                  <c:v>52.832317045647272</c:v>
                </c:pt>
                <c:pt idx="1">
                  <c:v>76.380735003209708</c:v>
                </c:pt>
                <c:pt idx="2">
                  <c:v>103.9626670877021</c:v>
                </c:pt>
                <c:pt idx="3">
                  <c:v>135.78797333903947</c:v>
                </c:pt>
                <c:pt idx="4">
                  <c:v>178.16279873806536</c:v>
                </c:pt>
                <c:pt idx="5">
                  <c:v>224.46583347882043</c:v>
                </c:pt>
                <c:pt idx="7">
                  <c:v>336.83904136415481</c:v>
                </c:pt>
                <c:pt idx="8">
                  <c:v>393.67601620354111</c:v>
                </c:pt>
                <c:pt idx="10">
                  <c:v>526.31100213149193</c:v>
                </c:pt>
                <c:pt idx="12">
                  <c:v>687.42661502888745</c:v>
                </c:pt>
                <c:pt idx="14">
                  <c:v>935.66400378931905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19-7749-97FC-3BCF2A1738FF}"/>
            </c:ext>
          </c:extLst>
        </c:ser>
        <c:ser>
          <c:idx val="2"/>
          <c:order val="2"/>
          <c:tx>
            <c:strRef>
              <c:f>Sheet1!$M$5</c:f>
              <c:strCache>
                <c:ptCount val="1"/>
                <c:pt idx="0">
                  <c:v>2-220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5096144760381918"/>
                  <c:y val="-3.962918149710350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Sheet1!$J$6:$J$20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Sheet1!$M$6:$M$20</c:f>
              <c:numCache>
                <c:formatCode>0_ </c:formatCode>
                <c:ptCount val="15"/>
                <c:pt idx="0">
                  <c:v>46.055083473789892</c:v>
                </c:pt>
                <c:pt idx="1">
                  <c:v>65.270809911833751</c:v>
                </c:pt>
                <c:pt idx="2">
                  <c:v>88.840824602218163</c:v>
                </c:pt>
                <c:pt idx="3">
                  <c:v>119.81031080590505</c:v>
                </c:pt>
                <c:pt idx="4">
                  <c:v>157.93924373727674</c:v>
                </c:pt>
                <c:pt idx="5">
                  <c:v>170.32205426697445</c:v>
                </c:pt>
                <c:pt idx="7">
                  <c:v>287.84427171118688</c:v>
                </c:pt>
                <c:pt idx="8">
                  <c:v>355.36329840887265</c:v>
                </c:pt>
                <c:pt idx="10">
                  <c:v>449.75667454872945</c:v>
                </c:pt>
                <c:pt idx="12">
                  <c:v>587.43728920650381</c:v>
                </c:pt>
                <c:pt idx="14">
                  <c:v>799.56742141996347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19-7749-97FC-3BCF2A1738FF}"/>
            </c:ext>
          </c:extLst>
        </c:ser>
        <c:ser>
          <c:idx val="3"/>
          <c:order val="3"/>
          <c:tx>
            <c:strRef>
              <c:f>Sheet1!$N$5</c:f>
              <c:strCache>
                <c:ptCount val="1"/>
                <c:pt idx="0">
                  <c:v>6-10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4873087370701359"/>
                  <c:y val="-2.332660481130979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Sheet1!$J$6:$J$20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Sheet1!$N$6:$N$20</c:f>
              <c:numCache>
                <c:formatCode>0_ </c:formatCode>
                <c:ptCount val="15"/>
                <c:pt idx="0">
                  <c:v>59.11525568994481</c:v>
                </c:pt>
                <c:pt idx="1">
                  <c:v>84.634621639829078</c:v>
                </c:pt>
                <c:pt idx="2">
                  <c:v>118.83231333544967</c:v>
                </c:pt>
                <c:pt idx="3">
                  <c:v>157.04814874192104</c:v>
                </c:pt>
                <c:pt idx="4">
                  <c:v>209.34128851722681</c:v>
                </c:pt>
                <c:pt idx="5">
                  <c:v>269.21347550839033</c:v>
                </c:pt>
                <c:pt idx="6">
                  <c:v>327.09576330816697</c:v>
                </c:pt>
                <c:pt idx="7">
                  <c:v>395.78587360288191</c:v>
                </c:pt>
                <c:pt idx="9">
                  <c:v>547.8005170974144</c:v>
                </c:pt>
                <c:pt idx="11">
                  <c:v>752.98144799597037</c:v>
                </c:pt>
                <c:pt idx="13">
                  <c:v>973.86758595095921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19-7749-97FC-3BCF2A1738FF}"/>
            </c:ext>
          </c:extLst>
        </c:ser>
        <c:ser>
          <c:idx val="4"/>
          <c:order val="4"/>
          <c:tx>
            <c:strRef>
              <c:f>Sheet1!$O$5</c:f>
              <c:strCache>
                <c:ptCount val="1"/>
                <c:pt idx="0">
                  <c:v>6-47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4470460000540957"/>
                  <c:y val="7.548808737963516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Sheet1!$J$6:$J$20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Sheet1!$O$6:$O$20</c:f>
              <c:numCache>
                <c:formatCode>0_ </c:formatCode>
                <c:ptCount val="15"/>
                <c:pt idx="0">
                  <c:v>59.71661675153991</c:v>
                </c:pt>
                <c:pt idx="1">
                  <c:v>86.355145999462877</c:v>
                </c:pt>
                <c:pt idx="2">
                  <c:v>120.05846874195761</c:v>
                </c:pt>
                <c:pt idx="3">
                  <c:v>160.20881872254688</c:v>
                </c:pt>
                <c:pt idx="4">
                  <c:v>207.20586935126792</c:v>
                </c:pt>
                <c:pt idx="5">
                  <c:v>266.14442774451737</c:v>
                </c:pt>
                <c:pt idx="6">
                  <c:v>320.60824877016529</c:v>
                </c:pt>
                <c:pt idx="7">
                  <c:v>393.67601620354111</c:v>
                </c:pt>
                <c:pt idx="9">
                  <c:v>560.81422079359811</c:v>
                </c:pt>
                <c:pt idx="11">
                  <c:v>739.29007706810398</c:v>
                </c:pt>
                <c:pt idx="13">
                  <c:v>935.66400378931905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19-7749-97FC-3BCF2A1738FF}"/>
            </c:ext>
          </c:extLst>
        </c:ser>
        <c:ser>
          <c:idx val="5"/>
          <c:order val="5"/>
          <c:tx>
            <c:strRef>
              <c:f>Sheet1!$P$5</c:f>
              <c:strCache>
                <c:ptCount val="1"/>
                <c:pt idx="0">
                  <c:v>6-220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46113286457325259"/>
                  <c:y val="0.165014919872760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Sheet1!$J$6:$J$20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xVal>
          <c:yVal>
            <c:numRef>
              <c:f>Sheet1!$P$6:$P$20</c:f>
              <c:numCache>
                <c:formatCode>0_ </c:formatCode>
                <c:ptCount val="15"/>
                <c:pt idx="0">
                  <c:v>52.122095375497842</c:v>
                </c:pt>
                <c:pt idx="1">
                  <c:v>75.698690785322</c:v>
                </c:pt>
                <c:pt idx="2">
                  <c:v>105.72792349354889</c:v>
                </c:pt>
                <c:pt idx="3">
                  <c:v>136.90571781744916</c:v>
                </c:pt>
                <c:pt idx="4">
                  <c:v>184.22033389515957</c:v>
                </c:pt>
                <c:pt idx="5">
                  <c:v>237.88782786048506</c:v>
                </c:pt>
                <c:pt idx="6">
                  <c:v>287.84427171118688</c:v>
                </c:pt>
                <c:pt idx="7">
                  <c:v>355.36329840887265</c:v>
                </c:pt>
                <c:pt idx="9">
                  <c:v>511.72314970877676</c:v>
                </c:pt>
                <c:pt idx="11">
                  <c:v>681.28821706789779</c:v>
                </c:pt>
                <c:pt idx="13">
                  <c:v>799.56742141996347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19-7749-97FC-3BCF2A173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9696336"/>
        <c:axId val="1805118944"/>
      </c:scatterChart>
      <c:valAx>
        <c:axId val="1589696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05118944"/>
        <c:crosses val="autoZero"/>
        <c:crossBetween val="midCat"/>
      </c:valAx>
      <c:valAx>
        <c:axId val="180511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969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Sheet1!$S$5</c:f>
              <c:strCache>
                <c:ptCount val="1"/>
                <c:pt idx="0">
                  <c:v>T25-2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Sheet1!$R$6:$R$19</c:f>
              <c:numCache>
                <c:formatCode>0_ </c:formatCode>
                <c:ptCount val="1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Sheet1!$S$6:$S$19</c:f>
              <c:numCache>
                <c:formatCode>0_ </c:formatCode>
                <c:ptCount val="14"/>
                <c:pt idx="0">
                  <c:v>52.335322129306704</c:v>
                </c:pt>
                <c:pt idx="1">
                  <c:v>74.817745482586389</c:v>
                </c:pt>
                <c:pt idx="2">
                  <c:v>101.46729654936885</c:v>
                </c:pt>
                <c:pt idx="3">
                  <c:v>135.78797333903947</c:v>
                </c:pt>
                <c:pt idx="4">
                  <c:v>175.90483271239202</c:v>
                </c:pt>
                <c:pt idx="5">
                  <c:v>224.46583347882043</c:v>
                </c:pt>
                <c:pt idx="7">
                  <c:v>327.09576330816697</c:v>
                </c:pt>
                <c:pt idx="8">
                  <c:v>386.07370691334313</c:v>
                </c:pt>
                <c:pt idx="10">
                  <c:v>526.31100213149193</c:v>
                </c:pt>
                <c:pt idx="12">
                  <c:v>687.42661502888745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5F-5746-B3FD-8A08FF152A56}"/>
            </c:ext>
          </c:extLst>
        </c:ser>
        <c:ser>
          <c:idx val="1"/>
          <c:order val="1"/>
          <c:tx>
            <c:strRef>
              <c:f>Sheet1!$T$5</c:f>
              <c:strCache>
                <c:ptCount val="1"/>
                <c:pt idx="0">
                  <c:v>T25-6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Sheet1!$R$6:$R$19</c:f>
              <c:numCache>
                <c:formatCode>0_ </c:formatCode>
                <c:ptCount val="1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</c:numCache>
            </c:numRef>
          </c:xVal>
          <c:yVal>
            <c:numRef>
              <c:f>Sheet1!$T$6:$T$19</c:f>
              <c:numCache>
                <c:formatCode>0_ </c:formatCode>
                <c:ptCount val="14"/>
                <c:pt idx="0">
                  <c:v>59.11525568994481</c:v>
                </c:pt>
                <c:pt idx="1">
                  <c:v>84.634621639829078</c:v>
                </c:pt>
                <c:pt idx="2">
                  <c:v>118.83231333544967</c:v>
                </c:pt>
                <c:pt idx="3">
                  <c:v>157.04814874192104</c:v>
                </c:pt>
                <c:pt idx="4">
                  <c:v>207.20586935126792</c:v>
                </c:pt>
                <c:pt idx="5">
                  <c:v>266.14442774451737</c:v>
                </c:pt>
                <c:pt idx="6">
                  <c:v>320.60824877016529</c:v>
                </c:pt>
                <c:pt idx="7">
                  <c:v>393.67601620354111</c:v>
                </c:pt>
                <c:pt idx="9">
                  <c:v>547.8005170974144</c:v>
                </c:pt>
                <c:pt idx="11">
                  <c:v>739.29007706810398</c:v>
                </c:pt>
                <c:pt idx="13">
                  <c:v>935.66400378931905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5F-5746-B3FD-8A08FF152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911408"/>
        <c:axId val="1605929008"/>
      </c:scatterChart>
      <c:valAx>
        <c:axId val="160591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5929008"/>
        <c:crosses val="autoZero"/>
        <c:crossBetween val="midCat"/>
      </c:valAx>
      <c:valAx>
        <c:axId val="16059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5911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Sheet1!$S$5</c:f>
              <c:strCache>
                <c:ptCount val="1"/>
                <c:pt idx="0">
                  <c:v>T25-2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3.7524993704037363E-2"/>
                  <c:y val="0.285307373111889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Sheet1!$R$7:$R$15</c:f>
              <c:numCache>
                <c:formatCode>0_ </c:formatCode>
                <c:ptCount val="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</c:numCache>
            </c:numRef>
          </c:xVal>
          <c:yVal>
            <c:numRef>
              <c:f>Sheet1!$S$7:$S$15</c:f>
              <c:numCache>
                <c:formatCode>0_ </c:formatCode>
                <c:ptCount val="9"/>
                <c:pt idx="0">
                  <c:v>74.817745482586389</c:v>
                </c:pt>
                <c:pt idx="1">
                  <c:v>101.46729654936885</c:v>
                </c:pt>
                <c:pt idx="2">
                  <c:v>135.78797333903947</c:v>
                </c:pt>
                <c:pt idx="3">
                  <c:v>175.90483271239202</c:v>
                </c:pt>
                <c:pt idx="4">
                  <c:v>224.46583347882043</c:v>
                </c:pt>
                <c:pt idx="6">
                  <c:v>327.09576330816697</c:v>
                </c:pt>
                <c:pt idx="7">
                  <c:v>386.07370691334313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F2-1049-ABF8-E7E4D985E1E9}"/>
            </c:ext>
          </c:extLst>
        </c:ser>
        <c:ser>
          <c:idx val="1"/>
          <c:order val="1"/>
          <c:tx>
            <c:strRef>
              <c:f>Sheet1!$T$5</c:f>
              <c:strCache>
                <c:ptCount val="1"/>
                <c:pt idx="0">
                  <c:v>T25-6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6.9802154655885504E-2"/>
                  <c:y val="3.326574731706549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Sheet1!$R$7:$R$15</c:f>
              <c:numCache>
                <c:formatCode>0_ </c:formatCode>
                <c:ptCount val="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</c:numCache>
            </c:numRef>
          </c:xVal>
          <c:yVal>
            <c:numRef>
              <c:f>Sheet1!$T$7:$T$15</c:f>
              <c:numCache>
                <c:formatCode>0_ </c:formatCode>
                <c:ptCount val="9"/>
                <c:pt idx="0">
                  <c:v>84.634621639829078</c:v>
                </c:pt>
                <c:pt idx="1">
                  <c:v>118.83231333544967</c:v>
                </c:pt>
                <c:pt idx="2">
                  <c:v>157.04814874192104</c:v>
                </c:pt>
                <c:pt idx="3">
                  <c:v>207.20586935126792</c:v>
                </c:pt>
                <c:pt idx="4">
                  <c:v>266.14442774451737</c:v>
                </c:pt>
                <c:pt idx="5">
                  <c:v>320.60824877016529</c:v>
                </c:pt>
                <c:pt idx="6">
                  <c:v>393.67601620354111</c:v>
                </c:pt>
                <c:pt idx="8">
                  <c:v>547.8005170974144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F2-1049-ABF8-E7E4D985E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911408"/>
        <c:axId val="1605929008"/>
      </c:scatterChart>
      <c:valAx>
        <c:axId val="1605911408"/>
        <c:scaling>
          <c:orientation val="minMax"/>
          <c:max val="12"/>
          <c:min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5929008"/>
        <c:crosses val="autoZero"/>
        <c:crossBetween val="midCat"/>
      </c:valAx>
      <c:valAx>
        <c:axId val="16059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5911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e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22</xdr:row>
      <xdr:rowOff>6350</xdr:rowOff>
    </xdr:from>
    <xdr:to>
      <xdr:col>8</xdr:col>
      <xdr:colOff>0</xdr:colOff>
      <xdr:row>37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4128CF-B6F2-1B57-BE28-35811A0C7C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12700</xdr:colOff>
      <xdr:row>21</xdr:row>
      <xdr:rowOff>247649</xdr:rowOff>
    </xdr:from>
    <xdr:to>
      <xdr:col>16</xdr:col>
      <xdr:colOff>0</xdr:colOff>
      <xdr:row>37</xdr:row>
      <xdr:rowOff>246226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8B59F3C-8709-8198-830C-0D0C52C652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4885</xdr:colOff>
      <xdr:row>22</xdr:row>
      <xdr:rowOff>5861</xdr:rowOff>
    </xdr:from>
    <xdr:to>
      <xdr:col>21</xdr:col>
      <xdr:colOff>908538</xdr:colOff>
      <xdr:row>36</xdr:row>
      <xdr:rowOff>9769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C391825-5A2E-1E3D-C1B0-FEFCB989E5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957384</xdr:colOff>
      <xdr:row>39</xdr:row>
      <xdr:rowOff>0</xdr:rowOff>
    </xdr:from>
    <xdr:to>
      <xdr:col>21</xdr:col>
      <xdr:colOff>903653</xdr:colOff>
      <xdr:row>53</xdr:row>
      <xdr:rowOff>3908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8DC24EED-C0E5-4649-ADA9-D8857D2C5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30</xdr:col>
      <xdr:colOff>0</xdr:colOff>
      <xdr:row>3</xdr:row>
      <xdr:rowOff>0</xdr:rowOff>
    </xdr:from>
    <xdr:to>
      <xdr:col>38</xdr:col>
      <xdr:colOff>152400</xdr:colOff>
      <xdr:row>25</xdr:row>
      <xdr:rowOff>240276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CCC0092-CD75-A1FB-8DE0-EB1C24651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500" y="13970000"/>
          <a:ext cx="7772400" cy="5828276"/>
        </a:xfrm>
        <a:prstGeom prst="rect">
          <a:avLst/>
        </a:prstGeom>
      </xdr:spPr>
    </xdr:pic>
    <xdr:clientData/>
  </xdr:twoCellAnchor>
  <xdr:twoCellAnchor editAs="oneCell">
    <xdr:from>
      <xdr:col>30</xdr:col>
      <xdr:colOff>0</xdr:colOff>
      <xdr:row>29</xdr:row>
      <xdr:rowOff>0</xdr:rowOff>
    </xdr:from>
    <xdr:to>
      <xdr:col>38</xdr:col>
      <xdr:colOff>152400</xdr:colOff>
      <xdr:row>51</xdr:row>
      <xdr:rowOff>241300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A082A9E-D6BE-937C-B2E0-994B183FE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500" y="20574000"/>
          <a:ext cx="7772400" cy="582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9DE9E-CA0A-A043-8560-F610A6E39524}">
  <sheetPr>
    <pageSetUpPr fitToPage="1"/>
  </sheetPr>
  <dimension ref="B1:AF20"/>
  <sheetViews>
    <sheetView tabSelected="1" topLeftCell="P4" zoomScale="80" zoomScaleNormal="80" zoomScaleSheetLayoutView="100" workbookViewId="0">
      <selection activeCell="X6" sqref="X6:Z15"/>
    </sheetView>
  </sheetViews>
  <sheetFormatPr baseColWidth="10" defaultRowHeight="20"/>
  <cols>
    <col min="11" max="11" width="10.7109375" customWidth="1"/>
  </cols>
  <sheetData>
    <row r="1" spans="2:32">
      <c r="B1" t="s">
        <v>9</v>
      </c>
      <c r="J1" t="s">
        <v>10</v>
      </c>
      <c r="M1" t="s">
        <v>12</v>
      </c>
      <c r="R1" t="s">
        <v>11</v>
      </c>
      <c r="X1" t="s">
        <v>16</v>
      </c>
      <c r="AE1" t="s">
        <v>17</v>
      </c>
    </row>
    <row r="2" spans="2:32">
      <c r="Y2" t="s">
        <v>14</v>
      </c>
      <c r="AF2" t="s">
        <v>18</v>
      </c>
    </row>
    <row r="3" spans="2:32">
      <c r="C3" t="s">
        <v>0</v>
      </c>
      <c r="F3" t="s">
        <v>1</v>
      </c>
      <c r="K3" t="str">
        <f>C3</f>
        <v>T25-2</v>
      </c>
      <c r="N3" t="str">
        <f>F3</f>
        <v>T25-6</v>
      </c>
      <c r="S3" t="str">
        <f>K3</f>
        <v>T25-2</v>
      </c>
      <c r="T3" t="str">
        <f>N3</f>
        <v>T25-6</v>
      </c>
      <c r="Z3" t="s">
        <v>13</v>
      </c>
    </row>
    <row r="4" spans="2:32">
      <c r="C4">
        <v>10</v>
      </c>
      <c r="D4">
        <v>47</v>
      </c>
      <c r="E4">
        <v>220</v>
      </c>
      <c r="F4">
        <f>C4</f>
        <v>10</v>
      </c>
      <c r="G4">
        <f>D4</f>
        <v>47</v>
      </c>
      <c r="H4">
        <f>E4</f>
        <v>220</v>
      </c>
      <c r="K4">
        <f>C4</f>
        <v>10</v>
      </c>
      <c r="L4">
        <f t="shared" ref="L4:P4" si="0">D4</f>
        <v>47</v>
      </c>
      <c r="M4">
        <f t="shared" si="0"/>
        <v>220</v>
      </c>
      <c r="N4">
        <f t="shared" si="0"/>
        <v>10</v>
      </c>
      <c r="O4">
        <f t="shared" si="0"/>
        <v>47</v>
      </c>
      <c r="P4">
        <f t="shared" si="0"/>
        <v>220</v>
      </c>
    </row>
    <row r="5" spans="2:32">
      <c r="B5" t="s">
        <v>8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J5" t="str">
        <f>B5</f>
        <v>n</v>
      </c>
      <c r="K5" t="str">
        <f>C5</f>
        <v>2-10</v>
      </c>
      <c r="L5" t="str">
        <f t="shared" ref="L5:P5" si="1">D5</f>
        <v>2-47</v>
      </c>
      <c r="M5" t="str">
        <f t="shared" si="1"/>
        <v>2-220</v>
      </c>
      <c r="N5" t="str">
        <f t="shared" si="1"/>
        <v>6-10</v>
      </c>
      <c r="O5" t="str">
        <f t="shared" si="1"/>
        <v>6-47</v>
      </c>
      <c r="P5" t="str">
        <f t="shared" si="1"/>
        <v>6-220</v>
      </c>
      <c r="R5" s="1" t="str">
        <f>J5</f>
        <v>n</v>
      </c>
      <c r="S5" t="str">
        <f>S3</f>
        <v>T25-2</v>
      </c>
      <c r="T5" t="str">
        <f>T3</f>
        <v>T25-6</v>
      </c>
      <c r="X5" t="s">
        <v>15</v>
      </c>
    </row>
    <row r="6" spans="2:32">
      <c r="B6">
        <v>3</v>
      </c>
      <c r="C6">
        <v>220</v>
      </c>
      <c r="D6">
        <v>101</v>
      </c>
      <c r="E6">
        <v>50</v>
      </c>
      <c r="F6">
        <v>207</v>
      </c>
      <c r="G6">
        <v>95</v>
      </c>
      <c r="H6">
        <v>47</v>
      </c>
      <c r="J6">
        <f>B6</f>
        <v>3</v>
      </c>
      <c r="K6" s="1">
        <f>1/(((2*PI()*C6)^2)*C$4)*1000000000</f>
        <v>52.335322129306704</v>
      </c>
      <c r="L6" s="1">
        <f t="shared" ref="L6:L11" si="2">1/(((2*PI()*D6)^2)*D$4)*1000000000</f>
        <v>52.832317045647272</v>
      </c>
      <c r="M6" s="1">
        <f t="shared" ref="M6:M11" si="3">1/(((2*PI()*E6)^2)*E$4)*1000000000</f>
        <v>46.055083473789892</v>
      </c>
      <c r="N6" s="1">
        <f t="shared" ref="N6:N13" si="4">1/(((2*PI()*F6)^2)*F$4)*1000000000</f>
        <v>59.11525568994481</v>
      </c>
      <c r="O6" s="1">
        <f t="shared" ref="O6:O13" si="5">1/(((2*PI()*G6)^2)*G$4)*1000000000</f>
        <v>59.71661675153991</v>
      </c>
      <c r="P6" s="1">
        <f t="shared" ref="P6:P13" si="6">1/(((2*PI()*H6)^2)*H$4)*1000000000</f>
        <v>52.122095375497842</v>
      </c>
      <c r="R6" s="1">
        <f>J6</f>
        <v>3</v>
      </c>
      <c r="S6" s="1">
        <f t="shared" ref="S6:S11" si="7">MEDIAN(K6:M6)</f>
        <v>52.335322129306704</v>
      </c>
      <c r="T6" s="1">
        <f t="shared" ref="T6:T13" si="8">MEDIAN(N6:P6)</f>
        <v>59.11525568994481</v>
      </c>
      <c r="X6" s="3" t="str">
        <f>R5</f>
        <v>n</v>
      </c>
      <c r="Y6" s="3" t="str">
        <f>S5</f>
        <v>T25-2</v>
      </c>
      <c r="Z6" s="3" t="str">
        <f>T5</f>
        <v>T25-6</v>
      </c>
    </row>
    <row r="7" spans="2:32">
      <c r="B7">
        <v>4</v>
      </c>
      <c r="C7">
        <v>184</v>
      </c>
      <c r="D7">
        <v>84</v>
      </c>
      <c r="E7">
        <v>42</v>
      </c>
      <c r="F7">
        <v>173</v>
      </c>
      <c r="G7">
        <v>79</v>
      </c>
      <c r="H7">
        <v>39</v>
      </c>
      <c r="J7">
        <f t="shared" ref="J7:J20" si="9">B7</f>
        <v>4</v>
      </c>
      <c r="K7" s="1">
        <f t="shared" ref="K7:K11" si="10">1/(((2*PI()*C7)^2)*C$4)*1000000000</f>
        <v>74.817745482586389</v>
      </c>
      <c r="L7" s="1">
        <f t="shared" si="2"/>
        <v>76.380735003209708</v>
      </c>
      <c r="M7" s="1">
        <f t="shared" si="3"/>
        <v>65.270809911833751</v>
      </c>
      <c r="N7" s="1">
        <f t="shared" si="4"/>
        <v>84.634621639829078</v>
      </c>
      <c r="O7" s="1">
        <f t="shared" si="5"/>
        <v>86.355145999462877</v>
      </c>
      <c r="P7" s="1">
        <f t="shared" si="6"/>
        <v>75.698690785322</v>
      </c>
      <c r="R7" s="1">
        <f t="shared" ref="R7:R19" si="11">J7</f>
        <v>4</v>
      </c>
      <c r="S7" s="1">
        <f t="shared" si="7"/>
        <v>74.817745482586389</v>
      </c>
      <c r="T7" s="1">
        <f t="shared" si="8"/>
        <v>84.634621639829078</v>
      </c>
      <c r="X7" s="4">
        <f t="shared" ref="X7:X15" si="12">R7</f>
        <v>4</v>
      </c>
      <c r="Y7" s="4">
        <f xml:space="preserve"> 2.5629*X7*X7 + 6.3552*X7 + 6.8755</f>
        <v>73.302700000000002</v>
      </c>
      <c r="Z7" s="4">
        <f>3.3611*X7*X7 + 4.2731*X7 + 13.041</f>
        <v>83.911000000000001</v>
      </c>
    </row>
    <row r="8" spans="2:32">
      <c r="B8">
        <v>5</v>
      </c>
      <c r="C8">
        <v>158</v>
      </c>
      <c r="D8">
        <v>72</v>
      </c>
      <c r="E8">
        <v>36</v>
      </c>
      <c r="F8">
        <v>146</v>
      </c>
      <c r="G8">
        <v>67</v>
      </c>
      <c r="H8">
        <v>33</v>
      </c>
      <c r="J8">
        <f t="shared" si="9"/>
        <v>5</v>
      </c>
      <c r="K8" s="1">
        <f t="shared" si="10"/>
        <v>101.46729654936885</v>
      </c>
      <c r="L8" s="1">
        <f t="shared" si="2"/>
        <v>103.9626670877021</v>
      </c>
      <c r="M8" s="1">
        <f t="shared" si="3"/>
        <v>88.840824602218163</v>
      </c>
      <c r="N8" s="1">
        <f t="shared" si="4"/>
        <v>118.83231333544967</v>
      </c>
      <c r="O8" s="1">
        <f t="shared" si="5"/>
        <v>120.05846874195761</v>
      </c>
      <c r="P8" s="1">
        <f t="shared" si="6"/>
        <v>105.72792349354889</v>
      </c>
      <c r="R8" s="1">
        <f t="shared" si="11"/>
        <v>5</v>
      </c>
      <c r="S8" s="1">
        <f t="shared" si="7"/>
        <v>101.46729654936885</v>
      </c>
      <c r="T8" s="1">
        <f t="shared" si="8"/>
        <v>118.83231333544967</v>
      </c>
      <c r="X8" s="4">
        <f t="shared" si="12"/>
        <v>5</v>
      </c>
      <c r="Y8" s="4">
        <f t="shared" ref="Y8:Y15" si="13" xml:space="preserve"> 2.5629*X8*X8 + 6.3552*X8 + 6.8755</f>
        <v>102.72399999999999</v>
      </c>
      <c r="Z8" s="4">
        <f t="shared" ref="Z8:Z15" si="14">3.3611*X8*X8 + 4.2731*X8 + 13.041</f>
        <v>118.43399999999998</v>
      </c>
    </row>
    <row r="9" spans="2:32">
      <c r="B9">
        <v>6</v>
      </c>
      <c r="C9">
        <v>135</v>
      </c>
      <c r="D9">
        <v>63</v>
      </c>
      <c r="E9">
        <v>31</v>
      </c>
      <c r="F9">
        <v>127</v>
      </c>
      <c r="G9">
        <v>58</v>
      </c>
      <c r="H9">
        <v>29</v>
      </c>
      <c r="J9">
        <f t="shared" si="9"/>
        <v>6</v>
      </c>
      <c r="K9" s="1">
        <f t="shared" si="10"/>
        <v>138.98653448880356</v>
      </c>
      <c r="L9" s="1">
        <f t="shared" si="2"/>
        <v>135.78797333903947</v>
      </c>
      <c r="M9" s="1">
        <f t="shared" si="3"/>
        <v>119.81031080590505</v>
      </c>
      <c r="N9" s="1">
        <f t="shared" si="4"/>
        <v>157.04814874192104</v>
      </c>
      <c r="O9" s="1">
        <f t="shared" si="5"/>
        <v>160.20881872254688</v>
      </c>
      <c r="P9" s="1">
        <f t="shared" si="6"/>
        <v>136.90571781744916</v>
      </c>
      <c r="R9" s="1">
        <f t="shared" si="11"/>
        <v>6</v>
      </c>
      <c r="S9" s="1">
        <f t="shared" si="7"/>
        <v>135.78797333903947</v>
      </c>
      <c r="T9" s="1">
        <f t="shared" si="8"/>
        <v>157.04814874192104</v>
      </c>
      <c r="X9" s="4">
        <f t="shared" si="12"/>
        <v>6</v>
      </c>
      <c r="Y9" s="4">
        <f t="shared" si="13"/>
        <v>137.27109999999999</v>
      </c>
      <c r="Z9" s="4">
        <f t="shared" si="14"/>
        <v>159.67919999999998</v>
      </c>
    </row>
    <row r="10" spans="2:32">
      <c r="B10">
        <v>7</v>
      </c>
      <c r="C10">
        <v>120</v>
      </c>
      <c r="D10">
        <v>55</v>
      </c>
      <c r="E10">
        <v>27</v>
      </c>
      <c r="F10">
        <v>110</v>
      </c>
      <c r="G10">
        <v>51</v>
      </c>
      <c r="H10">
        <v>25</v>
      </c>
      <c r="J10">
        <f t="shared" si="9"/>
        <v>7</v>
      </c>
      <c r="K10" s="1">
        <f t="shared" si="10"/>
        <v>175.90483271239202</v>
      </c>
      <c r="L10" s="1">
        <f t="shared" si="2"/>
        <v>178.16279873806536</v>
      </c>
      <c r="M10" s="1">
        <f t="shared" si="3"/>
        <v>157.93924373727674</v>
      </c>
      <c r="N10" s="1">
        <f t="shared" si="4"/>
        <v>209.34128851722681</v>
      </c>
      <c r="O10" s="1">
        <f t="shared" si="5"/>
        <v>207.20586935126792</v>
      </c>
      <c r="P10" s="1">
        <f t="shared" si="6"/>
        <v>184.22033389515957</v>
      </c>
      <c r="R10" s="1">
        <f t="shared" si="11"/>
        <v>7</v>
      </c>
      <c r="S10" s="1">
        <f t="shared" si="7"/>
        <v>175.90483271239202</v>
      </c>
      <c r="T10" s="1">
        <f t="shared" si="8"/>
        <v>207.20586935126792</v>
      </c>
      <c r="X10" s="4">
        <f t="shared" si="12"/>
        <v>7</v>
      </c>
      <c r="Y10" s="4">
        <f t="shared" si="13"/>
        <v>176.94399999999999</v>
      </c>
      <c r="Z10" s="4">
        <f t="shared" si="14"/>
        <v>207.64659999999998</v>
      </c>
    </row>
    <row r="11" spans="2:32">
      <c r="B11">
        <v>8</v>
      </c>
      <c r="C11">
        <v>105</v>
      </c>
      <c r="D11">
        <v>49</v>
      </c>
      <c r="E11">
        <v>26</v>
      </c>
      <c r="F11">
        <v>97</v>
      </c>
      <c r="G11">
        <v>45</v>
      </c>
      <c r="H11">
        <v>22</v>
      </c>
      <c r="J11">
        <f t="shared" si="9"/>
        <v>8</v>
      </c>
      <c r="K11" s="1">
        <f t="shared" si="10"/>
        <v>229.75325088965482</v>
      </c>
      <c r="L11" s="1">
        <f t="shared" si="2"/>
        <v>224.46583347882043</v>
      </c>
      <c r="M11" s="1">
        <f t="shared" si="3"/>
        <v>170.32205426697445</v>
      </c>
      <c r="N11" s="1">
        <f t="shared" si="4"/>
        <v>269.21347550839033</v>
      </c>
      <c r="O11" s="1">
        <f t="shared" si="5"/>
        <v>266.14442774451737</v>
      </c>
      <c r="P11" s="1">
        <f t="shared" si="6"/>
        <v>237.88782786048506</v>
      </c>
      <c r="R11" s="1">
        <f t="shared" si="11"/>
        <v>8</v>
      </c>
      <c r="S11" s="1">
        <f t="shared" si="7"/>
        <v>224.46583347882043</v>
      </c>
      <c r="T11" s="1">
        <f t="shared" si="8"/>
        <v>266.14442774451737</v>
      </c>
      <c r="X11" s="4">
        <f t="shared" si="12"/>
        <v>8</v>
      </c>
      <c r="Y11" s="4">
        <f t="shared" si="13"/>
        <v>221.74269999999999</v>
      </c>
      <c r="Z11" s="4">
        <f t="shared" si="14"/>
        <v>262.33620000000002</v>
      </c>
    </row>
    <row r="12" spans="2:32">
      <c r="B12">
        <v>9</v>
      </c>
      <c r="F12">
        <v>88</v>
      </c>
      <c r="G12">
        <v>41</v>
      </c>
      <c r="H12">
        <v>20</v>
      </c>
      <c r="J12">
        <f t="shared" si="9"/>
        <v>9</v>
      </c>
      <c r="K12" s="1"/>
      <c r="L12" s="1"/>
      <c r="M12" s="1"/>
      <c r="N12" s="1">
        <f t="shared" si="4"/>
        <v>327.09576330816697</v>
      </c>
      <c r="O12" s="1">
        <f t="shared" si="5"/>
        <v>320.60824877016529</v>
      </c>
      <c r="P12" s="1">
        <f t="shared" si="6"/>
        <v>287.84427171118688</v>
      </c>
      <c r="R12" s="1">
        <f t="shared" si="11"/>
        <v>9</v>
      </c>
      <c r="S12" s="1"/>
      <c r="T12" s="1">
        <f t="shared" si="8"/>
        <v>320.60824877016529</v>
      </c>
      <c r="V12" s="1"/>
      <c r="X12" s="4">
        <f t="shared" si="12"/>
        <v>9</v>
      </c>
      <c r="Y12" s="4">
        <f t="shared" si="13"/>
        <v>271.66719999999998</v>
      </c>
      <c r="Z12" s="4">
        <f t="shared" si="14"/>
        <v>323.74799999999999</v>
      </c>
    </row>
    <row r="13" spans="2:32">
      <c r="B13">
        <v>10</v>
      </c>
      <c r="C13">
        <v>88</v>
      </c>
      <c r="D13">
        <v>40</v>
      </c>
      <c r="E13">
        <v>20</v>
      </c>
      <c r="F13">
        <v>80</v>
      </c>
      <c r="G13">
        <v>37</v>
      </c>
      <c r="H13">
        <v>18</v>
      </c>
      <c r="J13">
        <f t="shared" si="9"/>
        <v>10</v>
      </c>
      <c r="K13" s="1">
        <f t="shared" ref="K13:K14" si="15">1/(((2*PI()*C13)^2)*C$4)*1000000000</f>
        <v>327.09576330816697</v>
      </c>
      <c r="L13" s="1">
        <f t="shared" ref="L13:L14" si="16">1/(((2*PI()*D13)^2)*D$4)*1000000000</f>
        <v>336.83904136415481</v>
      </c>
      <c r="M13" s="1">
        <f t="shared" ref="M13:M14" si="17">1/(((2*PI()*E13)^2)*E$4)*1000000000</f>
        <v>287.84427171118688</v>
      </c>
      <c r="N13" s="1">
        <f t="shared" si="4"/>
        <v>395.78587360288191</v>
      </c>
      <c r="O13" s="1">
        <f t="shared" si="5"/>
        <v>393.67601620354111</v>
      </c>
      <c r="P13" s="1">
        <f t="shared" si="6"/>
        <v>355.36329840887265</v>
      </c>
      <c r="R13" s="1">
        <f t="shared" si="11"/>
        <v>10</v>
      </c>
      <c r="S13" s="1">
        <f>MEDIAN(K13:M13)</f>
        <v>327.09576330816697</v>
      </c>
      <c r="T13" s="1">
        <f t="shared" si="8"/>
        <v>393.67601620354111</v>
      </c>
      <c r="X13" s="4">
        <f t="shared" si="12"/>
        <v>10</v>
      </c>
      <c r="Y13" s="4">
        <f t="shared" si="13"/>
        <v>326.71749999999997</v>
      </c>
      <c r="Z13" s="4">
        <f t="shared" si="14"/>
        <v>391.88199999999995</v>
      </c>
    </row>
    <row r="14" spans="2:32">
      <c r="B14">
        <v>11</v>
      </c>
      <c r="C14">
        <v>81</v>
      </c>
      <c r="D14">
        <v>37</v>
      </c>
      <c r="E14">
        <v>18</v>
      </c>
      <c r="J14">
        <f t="shared" si="9"/>
        <v>11</v>
      </c>
      <c r="K14" s="1">
        <f t="shared" si="15"/>
        <v>386.07370691334313</v>
      </c>
      <c r="L14" s="1">
        <f t="shared" si="16"/>
        <v>393.67601620354111</v>
      </c>
      <c r="M14" s="1">
        <f t="shared" si="17"/>
        <v>355.36329840887265</v>
      </c>
      <c r="N14" s="1"/>
      <c r="O14" s="1"/>
      <c r="P14" s="1"/>
      <c r="R14" s="1">
        <f t="shared" si="11"/>
        <v>11</v>
      </c>
      <c r="S14" s="1">
        <f>MEDIAN(K14:M14)</f>
        <v>386.07370691334313</v>
      </c>
      <c r="T14" s="1"/>
      <c r="X14" s="4">
        <f t="shared" si="12"/>
        <v>11</v>
      </c>
      <c r="Y14" s="4">
        <f t="shared" si="13"/>
        <v>386.89359999999999</v>
      </c>
      <c r="Z14" s="4">
        <f t="shared" si="14"/>
        <v>466.73819999999995</v>
      </c>
    </row>
    <row r="15" spans="2:32">
      <c r="B15">
        <v>12</v>
      </c>
      <c r="F15">
        <v>68</v>
      </c>
      <c r="G15">
        <v>31</v>
      </c>
      <c r="H15">
        <v>15</v>
      </c>
      <c r="J15">
        <f t="shared" si="9"/>
        <v>12</v>
      </c>
      <c r="K15" s="1"/>
      <c r="L15" s="1"/>
      <c r="M15" s="1"/>
      <c r="N15" s="1">
        <f t="shared" ref="N15:P15" si="18">1/(((2*PI()*F15)^2)*F$4)*1000000000</f>
        <v>547.8005170974144</v>
      </c>
      <c r="O15" s="1">
        <f t="shared" si="18"/>
        <v>560.81422079359811</v>
      </c>
      <c r="P15" s="1">
        <f t="shared" si="18"/>
        <v>511.72314970877676</v>
      </c>
      <c r="R15" s="1">
        <f t="shared" si="11"/>
        <v>12</v>
      </c>
      <c r="S15" s="1"/>
      <c r="T15" s="1">
        <f>MEDIAN(N15:P15)</f>
        <v>547.8005170974144</v>
      </c>
      <c r="X15" s="4">
        <f t="shared" si="12"/>
        <v>12</v>
      </c>
      <c r="Y15" s="4">
        <f t="shared" si="13"/>
        <v>452.19549999999998</v>
      </c>
      <c r="Z15" s="4">
        <f t="shared" si="14"/>
        <v>548.31659999999999</v>
      </c>
    </row>
    <row r="16" spans="2:32">
      <c r="B16">
        <v>13</v>
      </c>
      <c r="C16">
        <v>69</v>
      </c>
      <c r="D16">
        <v>32</v>
      </c>
      <c r="E16">
        <v>16</v>
      </c>
      <c r="J16">
        <f t="shared" si="9"/>
        <v>13</v>
      </c>
      <c r="K16" s="1">
        <f t="shared" ref="K16:M16" si="19">1/(((2*PI()*C16)^2)*C$4)*1000000000</f>
        <v>532.03730120950308</v>
      </c>
      <c r="L16" s="1">
        <f t="shared" si="19"/>
        <v>526.31100213149193</v>
      </c>
      <c r="M16" s="1">
        <f t="shared" si="19"/>
        <v>449.75667454872945</v>
      </c>
      <c r="N16" s="1"/>
      <c r="O16" s="1"/>
      <c r="P16" s="1"/>
      <c r="R16" s="1">
        <f t="shared" si="11"/>
        <v>13</v>
      </c>
      <c r="S16" s="1">
        <f>MEDIAN(K16:M16)</f>
        <v>526.31100213149193</v>
      </c>
      <c r="T16" s="1"/>
      <c r="X16" s="1"/>
    </row>
    <row r="17" spans="2:24">
      <c r="B17">
        <v>14</v>
      </c>
      <c r="F17">
        <v>58</v>
      </c>
      <c r="G17">
        <v>27</v>
      </c>
      <c r="H17">
        <v>13</v>
      </c>
      <c r="J17">
        <f t="shared" si="9"/>
        <v>14</v>
      </c>
      <c r="K17" s="1"/>
      <c r="L17" s="1"/>
      <c r="M17" s="1"/>
      <c r="N17" s="1">
        <f t="shared" ref="N17:P17" si="20">1/(((2*PI()*F17)^2)*F$4)*1000000000</f>
        <v>752.98144799597037</v>
      </c>
      <c r="O17" s="1">
        <f t="shared" si="20"/>
        <v>739.29007706810398</v>
      </c>
      <c r="P17" s="1">
        <f t="shared" si="20"/>
        <v>681.28821706789779</v>
      </c>
      <c r="R17" s="1">
        <f t="shared" si="11"/>
        <v>14</v>
      </c>
      <c r="S17" s="1"/>
      <c r="T17" s="1">
        <f>MEDIAN(N17:P17)</f>
        <v>739.29007706810398</v>
      </c>
      <c r="X17" s="1"/>
    </row>
    <row r="18" spans="2:24">
      <c r="B18">
        <v>15</v>
      </c>
      <c r="C18">
        <v>60</v>
      </c>
      <c r="D18">
        <v>28</v>
      </c>
      <c r="E18">
        <v>14</v>
      </c>
      <c r="J18">
        <f t="shared" si="9"/>
        <v>15</v>
      </c>
      <c r="K18" s="1">
        <f t="shared" ref="K18:M18" si="21">1/(((2*PI()*C18)^2)*C$4)*1000000000</f>
        <v>703.61933084956809</v>
      </c>
      <c r="L18" s="1">
        <f t="shared" si="21"/>
        <v>687.42661502888745</v>
      </c>
      <c r="M18" s="1">
        <f t="shared" si="21"/>
        <v>587.43728920650381</v>
      </c>
      <c r="N18" s="1"/>
      <c r="O18" s="1"/>
      <c r="P18" s="1"/>
      <c r="R18" s="1">
        <f t="shared" si="11"/>
        <v>15</v>
      </c>
      <c r="S18" s="1">
        <f>MEDIAN(K18:M18)</f>
        <v>687.42661502888745</v>
      </c>
      <c r="T18" s="1"/>
    </row>
    <row r="19" spans="2:24">
      <c r="B19">
        <v>16</v>
      </c>
      <c r="F19">
        <v>51</v>
      </c>
      <c r="G19">
        <v>24</v>
      </c>
      <c r="H19">
        <v>12</v>
      </c>
      <c r="J19">
        <f t="shared" si="9"/>
        <v>16</v>
      </c>
      <c r="K19" s="1"/>
      <c r="L19" s="1"/>
      <c r="M19" s="1"/>
      <c r="N19" s="1">
        <f t="shared" ref="N19:P19" si="22">1/(((2*PI()*F19)^2)*F$4)*1000000000</f>
        <v>973.86758595095921</v>
      </c>
      <c r="O19" s="1">
        <f t="shared" si="22"/>
        <v>935.66400378931905</v>
      </c>
      <c r="P19" s="1">
        <f t="shared" si="22"/>
        <v>799.56742141996347</v>
      </c>
      <c r="R19" s="1">
        <f t="shared" si="11"/>
        <v>16</v>
      </c>
      <c r="S19" s="1"/>
      <c r="T19" s="1">
        <f>MEDIAN(N19:P19)</f>
        <v>935.66400378931905</v>
      </c>
    </row>
    <row r="20" spans="2:24">
      <c r="B20">
        <v>17</v>
      </c>
      <c r="C20">
        <v>52</v>
      </c>
      <c r="D20">
        <v>24</v>
      </c>
      <c r="E20">
        <v>12</v>
      </c>
      <c r="J20">
        <f t="shared" si="9"/>
        <v>17</v>
      </c>
      <c r="K20" s="1">
        <f t="shared" ref="K20:M20" si="23">1/(((2*PI()*C20)^2)*C$4)*1000000000</f>
        <v>936.77129846835953</v>
      </c>
      <c r="L20" s="1">
        <f t="shared" si="23"/>
        <v>935.66400378931905</v>
      </c>
      <c r="M20" s="1">
        <f t="shared" si="23"/>
        <v>799.56742141996347</v>
      </c>
      <c r="N20" s="1"/>
      <c r="O20" s="1"/>
      <c r="P20" s="1"/>
      <c r="S20" s="1">
        <f>MEDIAN(K20:M20)</f>
        <v>935.66400378931905</v>
      </c>
      <c r="T20" s="1"/>
    </row>
  </sheetData>
  <phoneticPr fontId="1"/>
  <pageMargins left="0.7" right="0.7" top="0.75" bottom="0.75" header="0.3" footer="0.3"/>
  <pageSetup paperSize="9" scale="25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jk1mly.org</dc:creator>
  <cp:lastModifiedBy>jk1mly.org</cp:lastModifiedBy>
  <cp:lastPrinted>2024-10-09T04:46:57Z</cp:lastPrinted>
  <dcterms:created xsi:type="dcterms:W3CDTF">2024-10-09T02:13:47Z</dcterms:created>
  <dcterms:modified xsi:type="dcterms:W3CDTF">2024-10-09T05:21:02Z</dcterms:modified>
</cp:coreProperties>
</file>